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<sst xmlns="http://schemas.openxmlformats.org/spreadsheetml/2006/main" count="104" uniqueCount="81">
  <si>
    <t>2次方程式の解法(複素係数）</t>
  </si>
  <si>
    <t>実部</t>
  </si>
  <si>
    <t>虚部</t>
  </si>
  <si>
    <t>係数</t>
  </si>
  <si>
    <t>a0</t>
  </si>
  <si>
    <t>a1</t>
  </si>
  <si>
    <t>x1の計算</t>
  </si>
  <si>
    <t>x1の分子</t>
  </si>
  <si>
    <t>x1の分子/(2*a2)</t>
  </si>
  <si>
    <t>x2の計算</t>
  </si>
  <si>
    <t>x2の分子</t>
  </si>
  <si>
    <t>x2の分子/(2*a2)</t>
  </si>
  <si>
    <t>3次方程式の解法(複素係数）</t>
  </si>
  <si>
    <t>a2</t>
  </si>
  <si>
    <t>a3</t>
  </si>
  <si>
    <t>a2^2</t>
  </si>
  <si>
    <t>a3^2</t>
  </si>
  <si>
    <t>9*a3^2</t>
  </si>
  <si>
    <t>a2^2/(9*a3^2)</t>
  </si>
  <si>
    <t>3*a3</t>
  </si>
  <si>
    <t>a1/(3*a3)</t>
  </si>
  <si>
    <t>|3*a3|^2</t>
  </si>
  <si>
    <t>a2^3</t>
  </si>
  <si>
    <t>2*a2^3</t>
  </si>
  <si>
    <t>a3^3</t>
  </si>
  <si>
    <t>27*a3^3</t>
  </si>
  <si>
    <t>|27*a3^3|</t>
  </si>
  <si>
    <t>2a^3/27a^3</t>
  </si>
  <si>
    <t>a1*a2</t>
  </si>
  <si>
    <t>a1a2/3a2^2</t>
  </si>
  <si>
    <t>|3*a2^2|^2</t>
  </si>
  <si>
    <t>|a3|^2</t>
  </si>
  <si>
    <t>a0/a3</t>
  </si>
  <si>
    <t>q</t>
  </si>
  <si>
    <t>p</t>
  </si>
  <si>
    <t>2*a2</t>
  </si>
  <si>
    <t>|2*a2|^2</t>
  </si>
  <si>
    <t>a1^2</t>
  </si>
  <si>
    <t>4*a2*a0</t>
  </si>
  <si>
    <t>a1^2-4*a2*a0</t>
  </si>
  <si>
    <t>|a1^2-4*a2*a0|</t>
  </si>
  <si>
    <t>arg(a1^2-4*a2*a0)</t>
  </si>
  <si>
    <t>sqrt(a1^2-4*a2*a0)</t>
  </si>
  <si>
    <t>a0=-p^3</t>
  </si>
  <si>
    <t>a1=q</t>
  </si>
  <si>
    <t>a2=1</t>
  </si>
  <si>
    <t>p^2</t>
  </si>
  <si>
    <t>p^3</t>
  </si>
  <si>
    <t>u^3=x1</t>
  </si>
  <si>
    <t>|u^3|</t>
  </si>
  <si>
    <t>arg(u^3)</t>
  </si>
  <si>
    <t>u</t>
  </si>
  <si>
    <t>omega_3</t>
  </si>
  <si>
    <t>a2/(3*a3)</t>
  </si>
  <si>
    <t>u+v</t>
  </si>
  <si>
    <t>x1</t>
  </si>
  <si>
    <t>x2</t>
  </si>
  <si>
    <t>omega_3^2</t>
  </si>
  <si>
    <t>u*omega_3</t>
  </si>
  <si>
    <t>v*omega_3^2</t>
  </si>
  <si>
    <t>x3</t>
  </si>
  <si>
    <t>u*omega_3^2</t>
  </si>
  <si>
    <t>v*omega_3</t>
  </si>
  <si>
    <t>3*a3^2</t>
  </si>
  <si>
    <t>|u|</t>
  </si>
  <si>
    <t>v=-p/u</t>
  </si>
  <si>
    <t>pの計算</t>
  </si>
  <si>
    <t>ｑの計算</t>
  </si>
  <si>
    <t>a3*x</t>
  </si>
  <si>
    <t>(a3*x+a2)*x</t>
  </si>
  <si>
    <t>(a3*x+a2)*x+a1</t>
  </si>
  <si>
    <t>a3*x+a2</t>
  </si>
  <si>
    <t>|9*a3^2|^2</t>
  </si>
  <si>
    <t>uの計算</t>
  </si>
  <si>
    <t>ｖの計算</t>
  </si>
  <si>
    <t>((a3*x+a2)*x+a1)*x+a0</t>
  </si>
  <si>
    <t>((a3*x+a2)*x+a1)*x</t>
  </si>
  <si>
    <t>a3 * x^3 + a2 * x^2 + a1 * x + a0 = 0</t>
  </si>
  <si>
    <t>x1の検算</t>
  </si>
  <si>
    <t>x2の検算</t>
  </si>
  <si>
    <t>x3の検算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</si>
</sst>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="200" zoomScaleNormal="200" zoomScalePageLayoutView="0" workbookViewId="0" topLeftCell="A1">
      <selection activeCell="C54" sqref="C54"/>
    </sheetView>
  </sheetViews>
  <sheetFormatPr defaultColWidth="9.00390625" defaultRowHeight="13.5"/>
  <cols>
    <col min="2" max="2" width="19.875" style="6" customWidth="1"/>
    <col min="3" max="3" width="12.75390625" style="0" bestFit="1" customWidth="1"/>
    <col min="4" max="4" width="13.875" style="0" bestFit="1" customWidth="1"/>
  </cols>
  <sheetData>
    <row r="1" spans="1:3" ht="13.5">
      <c r="A1" t="s">
        <v>12</v>
      </c>
      <c r="C1" t="s">
        <v>77</v>
      </c>
    </row>
    <row r="2" spans="3:4" ht="13.5">
      <c r="C2" s="1" t="s">
        <v>1</v>
      </c>
      <c r="D2" s="1" t="s">
        <v>2</v>
      </c>
    </row>
    <row r="3" spans="1:4" ht="13.5">
      <c r="A3" s="11" t="s">
        <v>3</v>
      </c>
      <c r="B3" s="1" t="s">
        <v>4</v>
      </c>
      <c r="C3" s="2">
        <v>1</v>
      </c>
      <c r="D3" s="2">
        <v>-1</v>
      </c>
    </row>
    <row r="4" spans="1:4" ht="13.5">
      <c r="A4" s="12"/>
      <c r="B4" s="1" t="s">
        <v>5</v>
      </c>
      <c r="C4" s="2">
        <v>2</v>
      </c>
      <c r="D4" s="2">
        <v>-2</v>
      </c>
    </row>
    <row r="5" spans="1:4" ht="13.5">
      <c r="A5" s="12"/>
      <c r="B5" s="1" t="s">
        <v>13</v>
      </c>
      <c r="C5" s="2">
        <v>3</v>
      </c>
      <c r="D5" s="2">
        <v>-3</v>
      </c>
    </row>
    <row r="6" spans="1:4" ht="13.5">
      <c r="A6" s="13"/>
      <c r="B6" s="1" t="s">
        <v>14</v>
      </c>
      <c r="C6" s="2">
        <v>1</v>
      </c>
      <c r="D6" s="2">
        <v>1</v>
      </c>
    </row>
    <row r="8" spans="1:4" ht="13.5">
      <c r="A8" s="14" t="s">
        <v>66</v>
      </c>
      <c r="B8" s="8" t="s">
        <v>15</v>
      </c>
      <c r="C8" s="2">
        <f>C5^2-D5^2</f>
        <v>0</v>
      </c>
      <c r="D8" s="2">
        <f>2*C5*D5</f>
        <v>-18</v>
      </c>
    </row>
    <row r="9" spans="1:4" ht="13.5">
      <c r="A9" s="15"/>
      <c r="B9" s="8" t="s">
        <v>16</v>
      </c>
      <c r="C9" s="2">
        <f>C6^2-D6^2</f>
        <v>0</v>
      </c>
      <c r="D9" s="2">
        <f>2*C6*D6</f>
        <v>2</v>
      </c>
    </row>
    <row r="10" spans="1:4" ht="13.5">
      <c r="A10" s="15"/>
      <c r="B10" s="8" t="s">
        <v>17</v>
      </c>
      <c r="C10" s="2">
        <f>9*C9</f>
        <v>0</v>
      </c>
      <c r="D10" s="2">
        <f>9*D9</f>
        <v>18</v>
      </c>
    </row>
    <row r="11" spans="1:4" ht="13.5">
      <c r="A11" s="15"/>
      <c r="B11" s="8" t="s">
        <v>72</v>
      </c>
      <c r="C11" s="2">
        <f>C10^2+D10^2</f>
        <v>324</v>
      </c>
      <c r="D11" s="2"/>
    </row>
    <row r="12" spans="1:4" ht="13.5">
      <c r="A12" s="15"/>
      <c r="B12" s="8" t="s">
        <v>18</v>
      </c>
      <c r="C12" s="2">
        <f>(C8*C10+D8*D10)/C11</f>
        <v>-1</v>
      </c>
      <c r="D12" s="2">
        <f>(-C8*D10+C10*D8)/C11</f>
        <v>0</v>
      </c>
    </row>
    <row r="13" spans="1:4" ht="13.5">
      <c r="A13" s="15"/>
      <c r="B13" s="8" t="s">
        <v>19</v>
      </c>
      <c r="C13" s="2">
        <f>3*C6</f>
        <v>3</v>
      </c>
      <c r="D13" s="2">
        <f>3*D6</f>
        <v>3</v>
      </c>
    </row>
    <row r="14" spans="1:4" ht="13.5">
      <c r="A14" s="15"/>
      <c r="B14" s="8" t="s">
        <v>21</v>
      </c>
      <c r="C14" s="2">
        <f>C13^2+D13^2</f>
        <v>18</v>
      </c>
      <c r="D14" s="2"/>
    </row>
    <row r="15" spans="1:4" ht="13.5">
      <c r="A15" s="15"/>
      <c r="B15" s="8" t="s">
        <v>20</v>
      </c>
      <c r="C15" s="2">
        <f>(C4*C13+D4*D13)/C14</f>
        <v>0</v>
      </c>
      <c r="D15" s="2">
        <f>(C13*D4-D13*C4)/C14</f>
        <v>-0.6666666666666666</v>
      </c>
    </row>
    <row r="16" spans="1:4" ht="13.5">
      <c r="A16" s="16"/>
      <c r="B16" s="8" t="s">
        <v>34</v>
      </c>
      <c r="C16" s="2">
        <f>-C12+C15</f>
        <v>1</v>
      </c>
      <c r="D16" s="2">
        <f>-D12+D15</f>
        <v>-0.6666666666666666</v>
      </c>
    </row>
    <row r="17" spans="2:4" ht="13.5">
      <c r="B17" s="8" t="s">
        <v>46</v>
      </c>
      <c r="C17" s="2">
        <f>C16^2-D16^2</f>
        <v>0.5555555555555556</v>
      </c>
      <c r="D17" s="2">
        <f>2*C16*D16</f>
        <v>-1.3333333333333333</v>
      </c>
    </row>
    <row r="18" spans="2:4" ht="13.5">
      <c r="B18" s="8" t="s">
        <v>47</v>
      </c>
      <c r="C18" s="2">
        <f>C16*C17-D16*D17</f>
        <v>-0.33333333333333326</v>
      </c>
      <c r="D18" s="2">
        <f>C16*D17+C17*D16</f>
        <v>-1.7037037037037037</v>
      </c>
    </row>
    <row r="20" spans="1:4" ht="13.5">
      <c r="A20" s="14" t="s">
        <v>67</v>
      </c>
      <c r="B20" s="8" t="s">
        <v>15</v>
      </c>
      <c r="C20" s="2">
        <f>C8</f>
        <v>0</v>
      </c>
      <c r="D20" s="2">
        <f>D8</f>
        <v>-18</v>
      </c>
    </row>
    <row r="21" spans="1:4" ht="13.5">
      <c r="A21" s="15"/>
      <c r="B21" s="8" t="s">
        <v>22</v>
      </c>
      <c r="C21" s="2">
        <f>C20*C5-D20*D5</f>
        <v>-54</v>
      </c>
      <c r="D21" s="2">
        <f>C20*D5+D20*C5</f>
        <v>-54</v>
      </c>
    </row>
    <row r="22" spans="1:4" ht="13.5">
      <c r="A22" s="15"/>
      <c r="B22" s="8" t="s">
        <v>23</v>
      </c>
      <c r="C22" s="2">
        <f>2*C21</f>
        <v>-108</v>
      </c>
      <c r="D22" s="2">
        <f>2*D21</f>
        <v>-108</v>
      </c>
    </row>
    <row r="23" spans="1:4" ht="13.5">
      <c r="A23" s="15"/>
      <c r="B23" s="8" t="s">
        <v>16</v>
      </c>
      <c r="C23" s="2">
        <f>C9</f>
        <v>0</v>
      </c>
      <c r="D23" s="2">
        <f>D9</f>
        <v>2</v>
      </c>
    </row>
    <row r="24" spans="1:4" ht="13.5">
      <c r="A24" s="15"/>
      <c r="B24" s="8" t="s">
        <v>24</v>
      </c>
      <c r="C24" s="2">
        <f>C23*C6-D23*D6</f>
        <v>-2</v>
      </c>
      <c r="D24" s="2">
        <f>C23*D6+D23*C6</f>
        <v>2</v>
      </c>
    </row>
    <row r="25" spans="1:4" ht="13.5">
      <c r="A25" s="15"/>
      <c r="B25" s="8" t="s">
        <v>25</v>
      </c>
      <c r="C25" s="2">
        <f>27*C24</f>
        <v>-54</v>
      </c>
      <c r="D25" s="2">
        <f>27*D24</f>
        <v>54</v>
      </c>
    </row>
    <row r="26" spans="1:4" ht="13.5">
      <c r="A26" s="15"/>
      <c r="B26" s="8" t="s">
        <v>26</v>
      </c>
      <c r="C26" s="2">
        <f>C25^2+D25^2</f>
        <v>5832</v>
      </c>
      <c r="D26" s="2"/>
    </row>
    <row r="27" spans="1:4" ht="13.5">
      <c r="A27" s="15"/>
      <c r="B27" s="8" t="s">
        <v>27</v>
      </c>
      <c r="C27" s="2">
        <f>(C22*C25+D22*D25)/C26</f>
        <v>0</v>
      </c>
      <c r="D27" s="2">
        <f>(C25*D22-D25*C22)/C26</f>
        <v>2</v>
      </c>
    </row>
    <row r="28" spans="1:4" ht="13.5">
      <c r="A28" s="15"/>
      <c r="B28" s="8" t="s">
        <v>28</v>
      </c>
      <c r="C28" s="2">
        <f>C4*C5-D4*D5</f>
        <v>0</v>
      </c>
      <c r="D28" s="2">
        <f>C4*D5+C5*D4</f>
        <v>-12</v>
      </c>
    </row>
    <row r="29" spans="1:4" ht="13.5">
      <c r="A29" s="15"/>
      <c r="B29" s="8" t="s">
        <v>63</v>
      </c>
      <c r="C29" s="2">
        <f>3*C23</f>
        <v>0</v>
      </c>
      <c r="D29" s="2">
        <f>3*D23</f>
        <v>6</v>
      </c>
    </row>
    <row r="30" spans="1:4" ht="13.5">
      <c r="A30" s="15"/>
      <c r="B30" s="8" t="s">
        <v>30</v>
      </c>
      <c r="C30" s="2">
        <f>C29^2+D29^2</f>
        <v>36</v>
      </c>
      <c r="D30" s="2"/>
    </row>
    <row r="31" spans="1:4" ht="13.5">
      <c r="A31" s="15"/>
      <c r="B31" s="8" t="s">
        <v>29</v>
      </c>
      <c r="C31" s="2">
        <f>(C28*C29+D28*D29)/C30</f>
        <v>-2</v>
      </c>
      <c r="D31" s="2">
        <f>(C29*D28-D29*C28)/C30</f>
        <v>0</v>
      </c>
    </row>
    <row r="32" spans="1:4" ht="13.5">
      <c r="A32" s="15"/>
      <c r="B32" s="8" t="s">
        <v>31</v>
      </c>
      <c r="C32" s="2">
        <f>C6^2+D6^2</f>
        <v>2</v>
      </c>
      <c r="D32" s="2"/>
    </row>
    <row r="33" spans="1:4" ht="13.5">
      <c r="A33" s="15"/>
      <c r="B33" s="8" t="s">
        <v>32</v>
      </c>
      <c r="C33" s="2">
        <f>(C3*C6+D3*D6)/C32</f>
        <v>0</v>
      </c>
      <c r="D33" s="2">
        <f>(C6*D3-D6*C3)/C32</f>
        <v>-1</v>
      </c>
    </row>
    <row r="34" spans="1:4" ht="13.5">
      <c r="A34" s="16"/>
      <c r="B34" s="8" t="s">
        <v>33</v>
      </c>
      <c r="C34" s="2">
        <f>C27-C31+C33</f>
        <v>2</v>
      </c>
      <c r="D34" s="2">
        <f>D27-D31+D33</f>
        <v>1</v>
      </c>
    </row>
    <row r="36" ht="13.5">
      <c r="A36" t="s">
        <v>0</v>
      </c>
    </row>
    <row r="37" spans="3:4" ht="13.5">
      <c r="C37" s="1" t="s">
        <v>1</v>
      </c>
      <c r="D37" s="1" t="s">
        <v>2</v>
      </c>
    </row>
    <row r="38" spans="1:4" ht="13.5">
      <c r="A38" s="10" t="s">
        <v>3</v>
      </c>
      <c r="B38" s="1" t="s">
        <v>43</v>
      </c>
      <c r="C38" s="2">
        <f>-C18</f>
        <v>0.33333333333333326</v>
      </c>
      <c r="D38" s="2">
        <f>-D18</f>
        <v>1.7037037037037037</v>
      </c>
    </row>
    <row r="39" spans="1:4" ht="13.5">
      <c r="A39" s="10"/>
      <c r="B39" s="1" t="s">
        <v>44</v>
      </c>
      <c r="C39" s="2">
        <f>C34</f>
        <v>2</v>
      </c>
      <c r="D39" s="2">
        <f>D34</f>
        <v>1</v>
      </c>
    </row>
    <row r="40" spans="1:4" ht="13.5">
      <c r="A40" s="10"/>
      <c r="B40" s="1" t="s">
        <v>45</v>
      </c>
      <c r="C40" s="2">
        <v>1</v>
      </c>
      <c r="D40" s="2">
        <v>0</v>
      </c>
    </row>
    <row r="42" spans="2:4" ht="13.5">
      <c r="B42" s="3" t="s">
        <v>35</v>
      </c>
      <c r="C42">
        <f>2*C40</f>
        <v>2</v>
      </c>
      <c r="D42">
        <f>2*D40</f>
        <v>0</v>
      </c>
    </row>
    <row r="43" spans="2:3" ht="13.5">
      <c r="B43" s="3" t="s">
        <v>36</v>
      </c>
      <c r="C43">
        <f>C42^2+D42^2</f>
        <v>4</v>
      </c>
    </row>
    <row r="44" spans="2:4" ht="13.5">
      <c r="B44" s="3" t="s">
        <v>37</v>
      </c>
      <c r="C44">
        <f>C39^2-D39^2</f>
        <v>3</v>
      </c>
      <c r="D44">
        <f>2*C39*D39</f>
        <v>4</v>
      </c>
    </row>
    <row r="45" spans="2:4" ht="13.5">
      <c r="B45" s="3" t="s">
        <v>38</v>
      </c>
      <c r="C45">
        <f>4*(C40*C38-D38*D40)</f>
        <v>1.333333333333333</v>
      </c>
      <c r="D45">
        <f>4*(C40*D38+D40*C38)</f>
        <v>6.814814814814815</v>
      </c>
    </row>
    <row r="46" spans="2:4" ht="13.5">
      <c r="B46" s="3" t="s">
        <v>39</v>
      </c>
      <c r="C46">
        <f>C44-C45</f>
        <v>1.666666666666667</v>
      </c>
      <c r="D46">
        <f>D44-D45</f>
        <v>-2.814814814814815</v>
      </c>
    </row>
    <row r="47" spans="2:3" ht="13.5">
      <c r="B47" s="3" t="s">
        <v>40</v>
      </c>
      <c r="C47">
        <f>SQRT(C46^2+D46^2)</f>
        <v>3.271232217296525</v>
      </c>
    </row>
    <row r="48" spans="2:3" ht="13.5">
      <c r="B48" s="3" t="s">
        <v>41</v>
      </c>
      <c r="C48">
        <f>IF(AND(C46=0,D46=0)=TRUE(),0,ATAN2(C46,D46))</f>
        <v>-1.036202003353901</v>
      </c>
    </row>
    <row r="49" spans="2:4" ht="13.5">
      <c r="B49" s="3" t="s">
        <v>42</v>
      </c>
      <c r="C49">
        <f>SQRT(C47)*COS(C48/2)</f>
        <v>1.571289101973789</v>
      </c>
      <c r="D49">
        <f>SQRT(C47)*SIN(C48/2)</f>
        <v>-0.8957023921565292</v>
      </c>
    </row>
    <row r="50" spans="1:4" ht="13.5">
      <c r="A50" s="10" t="s">
        <v>6</v>
      </c>
      <c r="B50" s="4" t="s">
        <v>7</v>
      </c>
      <c r="C50" s="2">
        <f>-C39+C49</f>
        <v>-0.4287108980262111</v>
      </c>
      <c r="D50" s="2">
        <f>-D39+D49</f>
        <v>-1.8957023921565292</v>
      </c>
    </row>
    <row r="51" spans="1:4" ht="13.5">
      <c r="A51" s="10"/>
      <c r="B51" s="1" t="s">
        <v>8</v>
      </c>
      <c r="C51" s="5">
        <f>(C42*C50+D42*D50)/C43</f>
        <v>-0.21435544901310555</v>
      </c>
      <c r="D51" s="5">
        <f>(-C50*D42+C42*D50)/C43</f>
        <v>-0.9478511960782646</v>
      </c>
    </row>
    <row r="52" spans="1:4" ht="13.5">
      <c r="A52" s="10" t="s">
        <v>9</v>
      </c>
      <c r="B52" s="4" t="s">
        <v>10</v>
      </c>
      <c r="C52" s="2">
        <f>-C39-C49</f>
        <v>-3.5712891019737887</v>
      </c>
      <c r="D52" s="2">
        <f>-D39-D49</f>
        <v>-0.10429760784347075</v>
      </c>
    </row>
    <row r="53" spans="1:4" ht="13.5">
      <c r="A53" s="10"/>
      <c r="B53" s="1" t="s">
        <v>11</v>
      </c>
      <c r="C53" s="5">
        <f>(C52*C42+D52*D42)/C43</f>
        <v>-1.7856445509868943</v>
      </c>
      <c r="D53" s="5">
        <f>(-C52*D42+D52*C42)/C43</f>
        <v>-0.052148803921735376</v>
      </c>
    </row>
    <row r="55" spans="1:4" ht="13.5">
      <c r="A55" s="10" t="s">
        <v>73</v>
      </c>
      <c r="B55" s="7" t="s">
        <v>48</v>
      </c>
      <c r="C55" s="2">
        <f>C51</f>
        <v>-0.21435544901310555</v>
      </c>
      <c r="D55" s="2">
        <f>D51</f>
        <v>-0.9478511960782646</v>
      </c>
    </row>
    <row r="56" spans="1:4" ht="13.5">
      <c r="A56" s="10"/>
      <c r="B56" s="7" t="s">
        <v>49</v>
      </c>
      <c r="C56" s="2">
        <f>SQRT(C55^2+D55^2)</f>
        <v>0.9717870900709717</v>
      </c>
      <c r="D56" s="2"/>
    </row>
    <row r="57" spans="1:4" ht="13.5">
      <c r="A57" s="10"/>
      <c r="B57" s="7" t="s">
        <v>50</v>
      </c>
      <c r="C57" s="2">
        <f>IF(AND(C55=0,D55=0)=TRUE(),0,ATAN2(C55,D55))</f>
        <v>-1.7932039827202462</v>
      </c>
      <c r="D57" s="2"/>
    </row>
    <row r="58" spans="1:4" ht="13.5">
      <c r="A58" s="10"/>
      <c r="B58" s="7" t="s">
        <v>51</v>
      </c>
      <c r="C58" s="2">
        <f>POWER(C56,1/3)*COS(C57/3)</f>
        <v>0.8187646128913476</v>
      </c>
      <c r="D58" s="2">
        <f>POWER(C56,1/3)*SIN(C57/3)</f>
        <v>-0.5574283214625156</v>
      </c>
    </row>
    <row r="59" spans="1:4" ht="13.5">
      <c r="A59" s="10" t="s">
        <v>74</v>
      </c>
      <c r="B59" s="7" t="s">
        <v>64</v>
      </c>
      <c r="C59" s="2">
        <f>C58^2+D58^2</f>
        <v>0.9811018248916361</v>
      </c>
      <c r="D59" s="2"/>
    </row>
    <row r="60" spans="1:4" ht="13.5">
      <c r="A60" s="10"/>
      <c r="B60" s="7" t="s">
        <v>65</v>
      </c>
      <c r="C60" s="2">
        <f>IF(C59=0,0,-(C58*C16+D58*D16)/C59)</f>
        <v>-1.2133128933868178</v>
      </c>
      <c r="D60" s="2">
        <f>IF(C59=0,0,-(-D58*C16+D16*C58)/C59)</f>
        <v>-0.011808403478300407</v>
      </c>
    </row>
    <row r="62" spans="2:4" ht="13.5">
      <c r="B62" s="6" t="s">
        <v>52</v>
      </c>
      <c r="C62">
        <f>COS(2*PI()/3)</f>
        <v>-0.4999999999999998</v>
      </c>
      <c r="D62">
        <f>SIN(2*PI()/3)</f>
        <v>0.8660254037844387</v>
      </c>
    </row>
    <row r="63" spans="2:4" ht="13.5">
      <c r="B63" s="6" t="s">
        <v>57</v>
      </c>
      <c r="C63">
        <f>C62^2-D62^2</f>
        <v>-0.5000000000000003</v>
      </c>
      <c r="D63">
        <f>2*C62*D62</f>
        <v>-0.8660254037844384</v>
      </c>
    </row>
    <row r="65" spans="2:4" ht="13.5">
      <c r="B65" s="6" t="s">
        <v>53</v>
      </c>
      <c r="C65">
        <f>(C5*C13+D5*D13)/C14</f>
        <v>0</v>
      </c>
      <c r="D65">
        <f>(C13*D5-C5*D13)/C14</f>
        <v>-1</v>
      </c>
    </row>
    <row r="67" spans="1:4" ht="13.5">
      <c r="A67" s="10" t="s">
        <v>55</v>
      </c>
      <c r="B67" s="7" t="s">
        <v>54</v>
      </c>
      <c r="C67" s="2">
        <f>C58+C60</f>
        <v>-0.3945482804954702</v>
      </c>
      <c r="D67" s="2">
        <f>D58+D60</f>
        <v>-0.569236724940816</v>
      </c>
    </row>
    <row r="68" spans="1:4" ht="13.5">
      <c r="A68" s="10"/>
      <c r="B68" s="7" t="s">
        <v>55</v>
      </c>
      <c r="C68" s="5">
        <f>C67-C65</f>
        <v>-0.3945482804954702</v>
      </c>
      <c r="D68" s="5">
        <f>D67-D65</f>
        <v>0.430763275059184</v>
      </c>
    </row>
    <row r="69" spans="1:4" ht="13.5">
      <c r="A69" s="10" t="s">
        <v>56</v>
      </c>
      <c r="B69" s="7" t="s">
        <v>58</v>
      </c>
      <c r="C69" s="2">
        <f>C58*C62-D58*D62</f>
        <v>0.07336478072978336</v>
      </c>
      <c r="D69" s="2">
        <f>C58*D62+C62*D58</f>
        <v>0.9877851152148966</v>
      </c>
    </row>
    <row r="70" spans="1:4" ht="13.5">
      <c r="A70" s="10"/>
      <c r="B70" s="7" t="s">
        <v>59</v>
      </c>
      <c r="C70" s="2">
        <f>C63*C60-D60*D63</f>
        <v>0.5964300693030646</v>
      </c>
      <c r="D70" s="2">
        <f>C60*D63+C63*D60</f>
        <v>1.0566639901513344</v>
      </c>
    </row>
    <row r="71" spans="1:4" ht="13.5">
      <c r="A71" s="10"/>
      <c r="B71" s="7" t="s">
        <v>56</v>
      </c>
      <c r="C71" s="5">
        <f>C69+C70-C65</f>
        <v>0.669794850032848</v>
      </c>
      <c r="D71" s="5">
        <f>D69+D70-D65</f>
        <v>3.044449105366231</v>
      </c>
    </row>
    <row r="72" spans="1:4" ht="13.5">
      <c r="A72" s="10" t="s">
        <v>60</v>
      </c>
      <c r="B72" s="7" t="s">
        <v>61</v>
      </c>
      <c r="C72" s="2">
        <f>C58*C63-D58*D63</f>
        <v>-0.892129393621131</v>
      </c>
      <c r="D72" s="2">
        <f>C58*D63+C63*D58</f>
        <v>-0.4303567937523807</v>
      </c>
    </row>
    <row r="73" spans="1:4" ht="13.5">
      <c r="A73" s="10"/>
      <c r="B73" s="7" t="s">
        <v>62</v>
      </c>
      <c r="C73" s="2">
        <f>C62*C60-D60*D62</f>
        <v>0.6168828240837534</v>
      </c>
      <c r="D73" s="2">
        <f>C60*D62+C62*D60</f>
        <v>-1.0448555866730342</v>
      </c>
    </row>
    <row r="74" spans="1:4" ht="13.5">
      <c r="A74" s="10"/>
      <c r="B74" s="7" t="s">
        <v>60</v>
      </c>
      <c r="C74" s="5">
        <f>C72+C73-C65</f>
        <v>-0.2752465695373776</v>
      </c>
      <c r="D74" s="5">
        <f>D72+D73-D65</f>
        <v>-0.4752123804254149</v>
      </c>
    </row>
    <row r="76" spans="1:4" ht="13.5">
      <c r="A76" t="s">
        <v>78</v>
      </c>
      <c r="B76" s="6" t="s">
        <v>55</v>
      </c>
      <c r="C76">
        <f>C68</f>
        <v>-0.3945482804954702</v>
      </c>
      <c r="D76">
        <f>D68</f>
        <v>0.430763275059184</v>
      </c>
    </row>
    <row r="77" spans="2:4" ht="13.5">
      <c r="B77" s="6" t="s">
        <v>68</v>
      </c>
      <c r="C77">
        <f>C76*$C$6-$D$6*D76</f>
        <v>-0.8253115555546542</v>
      </c>
      <c r="D77">
        <f>C76*$D$6+$C$6*D76</f>
        <v>0.0362149945637138</v>
      </c>
    </row>
    <row r="78" spans="2:4" ht="13.5">
      <c r="B78" s="6" t="s">
        <v>71</v>
      </c>
      <c r="C78">
        <f>C77+$C$5</f>
        <v>2.174688444445346</v>
      </c>
      <c r="D78">
        <f>D77+$D$5</f>
        <v>-2.963785005436286</v>
      </c>
    </row>
    <row r="79" spans="2:4" ht="13.5">
      <c r="B79" s="6" t="s">
        <v>69</v>
      </c>
      <c r="C79">
        <f>C78*C76-D76*D78</f>
        <v>0.4186701491437559</v>
      </c>
      <c r="D79">
        <f>C78*D68+C68*D78</f>
        <v>2.106132194215784</v>
      </c>
    </row>
    <row r="80" spans="2:4" ht="13.5">
      <c r="B80" s="6" t="s">
        <v>70</v>
      </c>
      <c r="C80">
        <f>C79+$C$4</f>
        <v>2.4186701491437557</v>
      </c>
      <c r="D80">
        <f>D79+$D$4</f>
        <v>0.10613219421578401</v>
      </c>
    </row>
    <row r="81" spans="2:4" ht="13.5">
      <c r="B81" s="6" t="s">
        <v>76</v>
      </c>
      <c r="C81">
        <f>C80*C76-D76*D80</f>
        <v>-0.9999999999999998</v>
      </c>
      <c r="D81">
        <f>C76*D80+C80*D76</f>
        <v>1.0000000000000002</v>
      </c>
    </row>
    <row r="82" spans="2:4" ht="13.5">
      <c r="B82" s="6" t="s">
        <v>75</v>
      </c>
      <c r="C82" s="9">
        <f>C81+$C$3</f>
        <v>0</v>
      </c>
      <c r="D82" s="9">
        <f>D81+$D$3</f>
        <v>0</v>
      </c>
    </row>
    <row r="84" spans="1:4" ht="13.5">
      <c r="A84" t="s">
        <v>79</v>
      </c>
      <c r="B84" s="6" t="s">
        <v>56</v>
      </c>
      <c r="C84">
        <f>C71</f>
        <v>0.669794850032848</v>
      </c>
      <c r="D84">
        <f>D71</f>
        <v>3.044449105366231</v>
      </c>
    </row>
    <row r="85" spans="2:4" ht="13.5">
      <c r="B85" s="6" t="s">
        <v>68</v>
      </c>
      <c r="C85">
        <f>C84*$C$6-$D$6*D84</f>
        <v>-2.374654255333383</v>
      </c>
      <c r="D85">
        <f>C84*$D$6+$C$6*D84</f>
        <v>3.714243955399079</v>
      </c>
    </row>
    <row r="86" spans="2:4" ht="13.5">
      <c r="B86" s="6" t="s">
        <v>71</v>
      </c>
      <c r="C86">
        <f>C85+$C$5</f>
        <v>0.6253457446666171</v>
      </c>
      <c r="D86">
        <f>D85+$D$5</f>
        <v>0.7142439553990791</v>
      </c>
    </row>
    <row r="87" spans="2:4" ht="13.5">
      <c r="B87" s="6" t="s">
        <v>69</v>
      </c>
      <c r="C87">
        <f>C86*C84-D84*D86</f>
        <v>-1.7556260117603082</v>
      </c>
      <c r="D87">
        <f>C86*D84+C84*D86</f>
        <v>2.382230215888256</v>
      </c>
    </row>
    <row r="88" spans="2:4" ht="13.5">
      <c r="B88" s="6" t="s">
        <v>70</v>
      </c>
      <c r="C88">
        <f>C87+$C$4</f>
        <v>0.2443739882396918</v>
      </c>
      <c r="D88">
        <f>D87+$D$4</f>
        <v>0.382230215888256</v>
      </c>
    </row>
    <row r="89" spans="2:4" ht="13.5">
      <c r="B89" s="6" t="s">
        <v>76</v>
      </c>
      <c r="C89">
        <f>C88*C84-D84*D88</f>
        <v>-1.000000000000009</v>
      </c>
      <c r="D89">
        <f>C84*D88+C88*D84</f>
        <v>1.000000000000005</v>
      </c>
    </row>
    <row r="90" spans="2:4" ht="13.5">
      <c r="B90" s="6" t="s">
        <v>75</v>
      </c>
      <c r="C90" s="9">
        <f>C89+$C$3</f>
        <v>-9.103828801926284E-15</v>
      </c>
      <c r="D90" s="9">
        <f>D89+$D$3</f>
        <v>5.10702591327572E-15</v>
      </c>
    </row>
    <row r="92" spans="1:4" ht="13.5">
      <c r="A92" t="s">
        <v>80</v>
      </c>
      <c r="B92" s="6" t="s">
        <v>60</v>
      </c>
      <c r="C92">
        <f>C74</f>
        <v>-0.2752465695373776</v>
      </c>
      <c r="D92">
        <f>D74</f>
        <v>-0.4752123804254149</v>
      </c>
    </row>
    <row r="93" spans="2:4" ht="13.5">
      <c r="B93" s="6" t="s">
        <v>68</v>
      </c>
      <c r="C93">
        <f>C92*$C$6-$D$6*D92</f>
        <v>0.19996581088803733</v>
      </c>
      <c r="D93">
        <f>C92*$D$6+$C$6*D92</f>
        <v>-0.7504589499627925</v>
      </c>
    </row>
    <row r="94" spans="2:4" ht="13.5">
      <c r="B94" s="6" t="s">
        <v>71</v>
      </c>
      <c r="C94">
        <f>C93+$C$5</f>
        <v>3.1999658108880373</v>
      </c>
      <c r="D94">
        <f>D93+$D$5</f>
        <v>-3.7504589499627925</v>
      </c>
    </row>
    <row r="95" spans="2:4" ht="13.5">
      <c r="B95" s="6" t="s">
        <v>69</v>
      </c>
      <c r="C95">
        <f>C94*C92-D92*D94</f>
        <v>-2.6630441373834457</v>
      </c>
      <c r="D95">
        <f>C94*D92+C92*D94</f>
        <v>-0.48836241010403336</v>
      </c>
    </row>
    <row r="96" spans="2:4" ht="13.5">
      <c r="B96" s="6" t="s">
        <v>70</v>
      </c>
      <c r="C96">
        <f>C95+$C$4</f>
        <v>-0.6630441373834457</v>
      </c>
      <c r="D96">
        <f>D95+$D$4</f>
        <v>-2.4883624101040334</v>
      </c>
    </row>
    <row r="97" spans="2:4" ht="13.5">
      <c r="B97" s="6" t="s">
        <v>76</v>
      </c>
      <c r="C97">
        <f>C96*C92-D92*D96</f>
        <v>-0.9999999999999971</v>
      </c>
      <c r="D97">
        <f>C92*D96+C96*D92</f>
        <v>0.9999999999999993</v>
      </c>
    </row>
    <row r="98" spans="2:4" ht="13.5">
      <c r="B98" s="6" t="s">
        <v>75</v>
      </c>
      <c r="C98" s="9">
        <f>C97+$C$3</f>
        <v>2.886579864025407E-15</v>
      </c>
      <c r="D98" s="9">
        <f>D97+$D$3</f>
        <v>0</v>
      </c>
    </row>
  </sheetData>
  <sheetProtection/>
  <mergeCells count="11">
    <mergeCell ref="A55:A58"/>
    <mergeCell ref="A59:A60"/>
    <mergeCell ref="A67:A68"/>
    <mergeCell ref="A72:A74"/>
    <mergeCell ref="A69:A71"/>
    <mergeCell ref="A3:A6"/>
    <mergeCell ref="A38:A40"/>
    <mergeCell ref="A50:A51"/>
    <mergeCell ref="A52:A53"/>
    <mergeCell ref="A8:A16"/>
    <mergeCell ref="A20:A3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room526</dc:creator>
  <cp:keywords/>
  <dc:description/>
  <cp:lastModifiedBy>tkouya</cp:lastModifiedBy>
  <dcterms:created xsi:type="dcterms:W3CDTF">1997-01-08T22:48:59Z</dcterms:created>
  <dcterms:modified xsi:type="dcterms:W3CDTF">2008-06-19T12:07:55Z</dcterms:modified>
  <cp:category/>
  <cp:version/>
  <cp:contentType/>
  <cp:contentStatus/>
</cp:coreProperties>
</file>